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/Web Pages/Jilling.com/downloads/"/>
    </mc:Choice>
  </mc:AlternateContent>
  <xr:revisionPtr revIDLastSave="0" documentId="13_ncr:1_{904D9C58-796F-FA4C-99D0-415A81FBB5EC}" xr6:coauthVersionLast="32" xr6:coauthVersionMax="32" xr10:uidLastSave="{00000000-0000-0000-0000-000000000000}"/>
  <bookViews>
    <workbookView xWindow="0" yWindow="440" windowWidth="13680" windowHeight="7560" xr2:uid="{00000000-000D-0000-FFFF-FFFF00000000}"/>
  </bookViews>
  <sheets>
    <sheet name="Main BSC" sheetId="1" r:id="rId1"/>
    <sheet name="PPM" sheetId="2" r:id="rId2"/>
    <sheet name="Sheet1" sheetId="3" r:id="rId3"/>
    <sheet name="Sheet2" sheetId="4" r:id="rId4"/>
  </sheets>
  <definedNames>
    <definedName name="_xlnm.Print_Area" localSheetId="0">'Main BSC'!$A$1:$S$41</definedName>
    <definedName name="_xlnm.Print_Titles" localSheetId="0">'Main BSC'!$1:$1</definedName>
  </definedNames>
  <calcPr calcId="179017"/>
</workbook>
</file>

<file path=xl/calcChain.xml><?xml version="1.0" encoding="utf-8"?>
<calcChain xmlns="http://schemas.openxmlformats.org/spreadsheetml/2006/main">
  <c r="I3" i="1" l="1"/>
  <c r="J3" i="1"/>
  <c r="L3" i="1"/>
  <c r="M3" i="1"/>
  <c r="N3" i="1"/>
  <c r="O3" i="1"/>
  <c r="P3" i="1"/>
  <c r="Q3" i="1"/>
  <c r="R3" i="1"/>
  <c r="S3" i="1"/>
  <c r="H3" i="1"/>
  <c r="G6" i="1"/>
  <c r="F6" i="1"/>
  <c r="C6" i="1"/>
  <c r="E6" i="1"/>
  <c r="D6" i="1"/>
  <c r="Q11" i="1"/>
  <c r="P11" i="1"/>
  <c r="S10" i="1"/>
  <c r="G41" i="1"/>
  <c r="F41" i="1"/>
  <c r="E41" i="1"/>
  <c r="C41" i="1"/>
</calcChain>
</file>

<file path=xl/sharedStrings.xml><?xml version="1.0" encoding="utf-8"?>
<sst xmlns="http://schemas.openxmlformats.org/spreadsheetml/2006/main" count="80" uniqueCount="73">
  <si>
    <t>Quality Performance</t>
  </si>
  <si>
    <t>External PPM</t>
  </si>
  <si>
    <t>Internal PPM (Scrap)</t>
  </si>
  <si>
    <t>Internal PPM (Reject)</t>
  </si>
  <si>
    <t>Delivery Performance</t>
  </si>
  <si>
    <t>Supplier Delivery Performance</t>
  </si>
  <si>
    <t>Operational Performance</t>
  </si>
  <si>
    <t>Efficiency</t>
  </si>
  <si>
    <t>Productivity</t>
  </si>
  <si>
    <t>Capacity Utilization</t>
  </si>
  <si>
    <t>Management Performance</t>
  </si>
  <si>
    <t>Inventory</t>
  </si>
  <si>
    <t>Total Inventory Turnover</t>
  </si>
  <si>
    <t>Raw Material Inventory Turnover</t>
  </si>
  <si>
    <t>Receivables Turnover</t>
  </si>
  <si>
    <t>Employee turn ratio</t>
  </si>
  <si>
    <t>Absentism</t>
  </si>
  <si>
    <t>Recordable Injuries</t>
  </si>
  <si>
    <t>Premium Freight</t>
  </si>
  <si>
    <t>Premium Freight Cost</t>
  </si>
  <si>
    <t>Int Failure Costs as a % of Sales</t>
  </si>
  <si>
    <t>Accident injuries per 100 emp per year</t>
  </si>
  <si>
    <t>Actual YTD-06</t>
  </si>
  <si>
    <t>2006 Goal</t>
  </si>
  <si>
    <t>External # of Rejects</t>
  </si>
  <si>
    <t>External # of PRR's</t>
  </si>
  <si>
    <t>Success Rate in New Quotes</t>
  </si>
  <si>
    <t>Inventory Turn over rate</t>
  </si>
  <si>
    <t>goal should be stated as monthly</t>
  </si>
  <si>
    <t>Human Resources &amp; Safety</t>
  </si>
  <si>
    <t>Cost of Poor Quality</t>
  </si>
  <si>
    <t>Cost of Quality - % of Sales</t>
  </si>
  <si>
    <t>Reject Rate Incoming Raw Material</t>
  </si>
  <si>
    <t>Assembly</t>
  </si>
  <si>
    <t>Painting</t>
  </si>
  <si>
    <t>Goal 2008</t>
  </si>
  <si>
    <t>Actual 2008</t>
  </si>
  <si>
    <t>Actual Jan-08</t>
  </si>
  <si>
    <t>Actual Feb-08</t>
  </si>
  <si>
    <t>Actual Mar-08</t>
  </si>
  <si>
    <t>Actual Apr-08</t>
  </si>
  <si>
    <t>Actual May-08</t>
  </si>
  <si>
    <t>Actual Jun-08</t>
  </si>
  <si>
    <t>Actual Jul-08</t>
  </si>
  <si>
    <t>Actual Aug-08</t>
  </si>
  <si>
    <t>Actual Sep-08</t>
  </si>
  <si>
    <t>Actual Oct-08</t>
  </si>
  <si>
    <t>Actual Nov-08</t>
  </si>
  <si>
    <t>Actual Dec-08</t>
  </si>
  <si>
    <t>2007 Goal</t>
  </si>
  <si>
    <t>Actual YTD-07</t>
  </si>
  <si>
    <t>Internal # of Rejects (Monthly Avg)</t>
  </si>
  <si>
    <t>this row is linked to PPM tab</t>
  </si>
  <si>
    <t>COMPANY NAME HERE</t>
  </si>
  <si>
    <t>Goal 2012</t>
  </si>
  <si>
    <t>Actual 2012</t>
  </si>
  <si>
    <t>2011 Goal</t>
  </si>
  <si>
    <t>2010 Goal</t>
  </si>
  <si>
    <t>Actual YTD-10</t>
  </si>
  <si>
    <t>Actual YTD-11</t>
  </si>
  <si>
    <t>Actual Jan-12</t>
  </si>
  <si>
    <t>Actual Feb-12</t>
  </si>
  <si>
    <t>Actual Mar-12</t>
  </si>
  <si>
    <t>Actual Apr-12</t>
  </si>
  <si>
    <t>Actual May-12</t>
  </si>
  <si>
    <t>Actual Jun-12</t>
  </si>
  <si>
    <t>Actual Jul-12</t>
  </si>
  <si>
    <t>Actual Aug-12</t>
  </si>
  <si>
    <t>Actual Sep-12</t>
  </si>
  <si>
    <t>Actual Oct-12</t>
  </si>
  <si>
    <t>Actual Nov-12</t>
  </si>
  <si>
    <t>Actual Dec-12</t>
  </si>
  <si>
    <t>Forging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</si>
</sst>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.0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sz val="10"/>
      <color indexed="17"/>
      <name val="Arial"/>
      <family val="2"/>
    </font>
    <font>
      <b/>
      <u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u/>
      <sz val="11"/>
      <color indexed="6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u/>
      <sz val="9"/>
      <color indexed="12"/>
      <name val="Arial"/>
      <family val="2"/>
    </font>
    <font>
      <b/>
      <u/>
      <sz val="9"/>
      <color indexed="17"/>
      <name val="Arial"/>
      <family val="2"/>
    </font>
    <font>
      <b/>
      <u/>
      <sz val="9"/>
      <color indexed="60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4" fillId="0" borderId="17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8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24" fillId="0" borderId="0" xfId="0" applyFont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6" fontId="9" fillId="0" borderId="2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9" fontId="20" fillId="0" borderId="2" xfId="2" applyFont="1" applyBorder="1" applyAlignment="1" applyProtection="1">
      <alignment horizontal="center"/>
      <protection locked="0"/>
    </xf>
    <xf numFmtId="9" fontId="9" fillId="0" borderId="2" xfId="2" applyFont="1" applyBorder="1" applyAlignment="1" applyProtection="1">
      <alignment horizontal="center"/>
      <protection locked="0"/>
    </xf>
    <xf numFmtId="9" fontId="18" fillId="0" borderId="6" xfId="2" applyFont="1" applyBorder="1" applyAlignment="1" applyProtection="1">
      <alignment horizontal="center"/>
      <protection locked="0"/>
    </xf>
    <xf numFmtId="9" fontId="3" fillId="0" borderId="13" xfId="2" applyFont="1" applyBorder="1" applyAlignment="1" applyProtection="1">
      <alignment horizontal="center"/>
      <protection locked="0"/>
    </xf>
    <xf numFmtId="9" fontId="3" fillId="0" borderId="2" xfId="2" applyFont="1" applyBorder="1" applyAlignment="1" applyProtection="1">
      <alignment horizontal="center"/>
      <protection locked="0"/>
    </xf>
    <xf numFmtId="9" fontId="3" fillId="0" borderId="6" xfId="2" applyFont="1" applyBorder="1" applyAlignment="1" applyProtection="1">
      <alignment horizontal="center"/>
      <protection locked="0"/>
    </xf>
    <xf numFmtId="9" fontId="20" fillId="0" borderId="2" xfId="2" applyNumberFormat="1" applyFont="1" applyBorder="1" applyAlignment="1" applyProtection="1">
      <alignment horizontal="left" indent="1"/>
      <protection locked="0"/>
    </xf>
    <xf numFmtId="9" fontId="9" fillId="0" borderId="2" xfId="2" applyNumberFormat="1" applyFont="1" applyBorder="1" applyAlignment="1" applyProtection="1">
      <alignment horizontal="left" indent="1"/>
      <protection locked="0"/>
    </xf>
    <xf numFmtId="10" fontId="9" fillId="0" borderId="2" xfId="2" applyNumberFormat="1" applyFont="1" applyBorder="1" applyAlignment="1" applyProtection="1">
      <alignment horizontal="center"/>
      <protection locked="0"/>
    </xf>
    <xf numFmtId="9" fontId="20" fillId="0" borderId="2" xfId="2" applyNumberFormat="1" applyFont="1" applyBorder="1" applyAlignment="1" applyProtection="1">
      <alignment horizontal="center"/>
      <protection locked="0"/>
    </xf>
    <xf numFmtId="10" fontId="18" fillId="0" borderId="6" xfId="2" applyNumberFormat="1" applyFont="1" applyBorder="1" applyAlignment="1" applyProtection="1">
      <alignment horizontal="center"/>
      <protection locked="0"/>
    </xf>
    <xf numFmtId="10" fontId="3" fillId="0" borderId="13" xfId="2" applyNumberFormat="1" applyFont="1" applyBorder="1" applyAlignment="1" applyProtection="1">
      <alignment horizontal="center"/>
      <protection locked="0"/>
    </xf>
    <xf numFmtId="10" fontId="3" fillId="0" borderId="2" xfId="2" applyNumberFormat="1" applyFont="1" applyBorder="1" applyAlignment="1" applyProtection="1">
      <alignment horizontal="center"/>
      <protection locked="0"/>
    </xf>
    <xf numFmtId="10" fontId="3" fillId="0" borderId="6" xfId="2" applyNumberFormat="1" applyFont="1" applyBorder="1" applyAlignment="1" applyProtection="1">
      <alignment horizontal="center"/>
      <protection locked="0"/>
    </xf>
    <xf numFmtId="10" fontId="20" fillId="0" borderId="2" xfId="2" applyNumberFormat="1" applyFont="1" applyBorder="1" applyAlignment="1" applyProtection="1">
      <alignment horizontal="center"/>
      <protection locked="0"/>
    </xf>
    <xf numFmtId="10" fontId="18" fillId="0" borderId="6" xfId="0" applyNumberFormat="1" applyFont="1" applyBorder="1" applyAlignment="1" applyProtection="1">
      <alignment horizontal="center"/>
      <protection locked="0"/>
    </xf>
    <xf numFmtId="10" fontId="3" fillId="0" borderId="13" xfId="0" applyNumberFormat="1" applyFont="1" applyBorder="1" applyAlignment="1" applyProtection="1">
      <alignment horizontal="center"/>
      <protection locked="0"/>
    </xf>
    <xf numFmtId="10" fontId="3" fillId="0" borderId="2" xfId="0" applyNumberFormat="1" applyFont="1" applyBorder="1" applyAlignment="1" applyProtection="1">
      <alignment horizontal="center"/>
      <protection locked="0"/>
    </xf>
    <xf numFmtId="166" fontId="20" fillId="0" borderId="2" xfId="2" applyNumberFormat="1" applyFont="1" applyBorder="1" applyAlignment="1" applyProtection="1">
      <alignment horizontal="center"/>
      <protection locked="0"/>
    </xf>
    <xf numFmtId="2" fontId="9" fillId="0" borderId="2" xfId="2" applyNumberFormat="1" applyFont="1" applyBorder="1" applyAlignment="1" applyProtection="1">
      <alignment horizontal="center"/>
      <protection locked="0"/>
    </xf>
    <xf numFmtId="2" fontId="20" fillId="0" borderId="2" xfId="2" applyNumberFormat="1" applyFont="1" applyBorder="1" applyAlignment="1" applyProtection="1">
      <alignment horizontal="center"/>
      <protection locked="0"/>
    </xf>
    <xf numFmtId="164" fontId="20" fillId="0" borderId="2" xfId="2" applyNumberFormat="1" applyFont="1" applyBorder="1" applyAlignment="1" applyProtection="1">
      <alignment horizontal="center"/>
      <protection locked="0"/>
    </xf>
    <xf numFmtId="10" fontId="18" fillId="0" borderId="7" xfId="2" applyNumberFormat="1" applyFont="1" applyBorder="1" applyAlignment="1" applyProtection="1">
      <alignment horizontal="center"/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0" fontId="3" fillId="0" borderId="7" xfId="2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/>
      <protection locked="0"/>
    </xf>
    <xf numFmtId="10" fontId="14" fillId="0" borderId="6" xfId="2" applyNumberFormat="1" applyFont="1" applyBorder="1" applyAlignment="1" applyProtection="1">
      <alignment horizontal="center"/>
      <protection locked="0"/>
    </xf>
    <xf numFmtId="9" fontId="14" fillId="0" borderId="6" xfId="2" applyNumberFormat="1" applyFont="1" applyBorder="1" applyAlignment="1" applyProtection="1">
      <alignment horizontal="center"/>
      <protection locked="0"/>
    </xf>
    <xf numFmtId="164" fontId="3" fillId="0" borderId="2" xfId="2" applyNumberFormat="1" applyFont="1" applyBorder="1" applyAlignment="1" applyProtection="1">
      <alignment horizontal="center"/>
      <protection locked="0"/>
    </xf>
    <xf numFmtId="9" fontId="20" fillId="0" borderId="2" xfId="0" applyNumberFormat="1" applyFont="1" applyBorder="1" applyAlignment="1" applyProtection="1">
      <alignment horizontal="center"/>
      <protection locked="0"/>
    </xf>
    <xf numFmtId="10" fontId="9" fillId="0" borderId="2" xfId="0" applyNumberFormat="1" applyFont="1" applyBorder="1" applyAlignment="1" applyProtection="1">
      <alignment horizontal="center"/>
      <protection locked="0"/>
    </xf>
    <xf numFmtId="10" fontId="20" fillId="0" borderId="2" xfId="0" applyNumberFormat="1" applyFont="1" applyBorder="1" applyAlignment="1" applyProtection="1">
      <alignment horizontal="center"/>
      <protection locked="0"/>
    </xf>
    <xf numFmtId="10" fontId="14" fillId="0" borderId="6" xfId="0" applyNumberFormat="1" applyFont="1" applyBorder="1" applyAlignment="1" applyProtection="1">
      <alignment horizontal="center"/>
      <protection locked="0"/>
    </xf>
    <xf numFmtId="9" fontId="18" fillId="0" borderId="2" xfId="2" applyFont="1" applyBorder="1" applyAlignment="1" applyProtection="1">
      <alignment horizontal="center"/>
      <protection locked="0"/>
    </xf>
    <xf numFmtId="9" fontId="14" fillId="0" borderId="6" xfId="2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/>
      <protection locked="0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11" fillId="0" borderId="2" xfId="1" applyNumberFormat="1" applyFont="1" applyBorder="1" applyAlignment="1" applyProtection="1">
      <alignment horizontal="center"/>
      <protection locked="0"/>
    </xf>
    <xf numFmtId="165" fontId="15" fillId="0" borderId="6" xfId="1" applyNumberFormat="1" applyFont="1" applyBorder="1" applyAlignment="1" applyProtection="1">
      <alignment horizontal="center"/>
      <protection locked="0"/>
    </xf>
    <xf numFmtId="165" fontId="2" fillId="0" borderId="2" xfId="1" applyNumberFormat="1" applyFont="1" applyBorder="1" applyAlignment="1" applyProtection="1">
      <alignment horizontal="center"/>
      <protection locked="0"/>
    </xf>
    <xf numFmtId="165" fontId="2" fillId="0" borderId="4" xfId="1" applyNumberFormat="1" applyFont="1" applyBorder="1" applyAlignment="1" applyProtection="1">
      <alignment horizontal="center"/>
      <protection locked="0"/>
    </xf>
    <xf numFmtId="165" fontId="2" fillId="0" borderId="7" xfId="1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20" fillId="0" borderId="2" xfId="0" applyNumberFormat="1" applyFont="1" applyBorder="1" applyAlignment="1" applyProtection="1">
      <alignment horizontal="center"/>
      <protection locked="0"/>
    </xf>
    <xf numFmtId="9" fontId="12" fillId="0" borderId="2" xfId="2" applyNumberFormat="1" applyFont="1" applyBorder="1" applyAlignment="1" applyProtection="1">
      <alignment horizontal="center"/>
      <protection locked="0"/>
    </xf>
    <xf numFmtId="10" fontId="3" fillId="0" borderId="11" xfId="2" applyNumberFormat="1" applyFont="1" applyBorder="1" applyAlignment="1" applyProtection="1">
      <alignment horizontal="center"/>
      <protection locked="0"/>
    </xf>
    <xf numFmtId="164" fontId="3" fillId="0" borderId="6" xfId="2" applyNumberFormat="1" applyFont="1" applyBorder="1" applyAlignment="1" applyProtection="1">
      <alignment horizontal="center"/>
      <protection locked="0"/>
    </xf>
    <xf numFmtId="0" fontId="12" fillId="0" borderId="2" xfId="2" applyNumberFormat="1" applyFont="1" applyBorder="1" applyAlignment="1" applyProtection="1">
      <alignment horizontal="center"/>
      <protection locked="0"/>
    </xf>
    <xf numFmtId="0" fontId="14" fillId="0" borderId="6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164" fontId="9" fillId="0" borderId="4" xfId="2" applyNumberFormat="1" applyFont="1" applyBorder="1" applyAlignment="1" applyProtection="1">
      <alignment horizontal="center"/>
      <protection locked="0"/>
    </xf>
    <xf numFmtId="164" fontId="20" fillId="0" borderId="4" xfId="2" applyNumberFormat="1" applyFont="1" applyBorder="1" applyAlignment="1" applyProtection="1">
      <alignment horizontal="center"/>
      <protection locked="0"/>
    </xf>
    <xf numFmtId="164" fontId="12" fillId="0" borderId="4" xfId="2" applyNumberFormat="1" applyFont="1" applyBorder="1" applyAlignment="1" applyProtection="1">
      <alignment horizontal="center"/>
      <protection locked="0"/>
    </xf>
    <xf numFmtId="164" fontId="14" fillId="0" borderId="7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9" fontId="3" fillId="0" borderId="4" xfId="2" applyFont="1" applyBorder="1" applyAlignment="1" applyProtection="1">
      <alignment horizontal="center"/>
      <protection locked="0"/>
    </xf>
    <xf numFmtId="9" fontId="3" fillId="0" borderId="12" xfId="2" applyFont="1" applyBorder="1" applyAlignment="1" applyProtection="1">
      <alignment horizontal="center"/>
      <protection locked="0"/>
    </xf>
    <xf numFmtId="164" fontId="3" fillId="0" borderId="12" xfId="2" applyNumberFormat="1" applyFont="1" applyBorder="1" applyAlignment="1" applyProtection="1">
      <alignment horizontal="center"/>
      <protection locked="0"/>
    </xf>
    <xf numFmtId="164" fontId="3" fillId="0" borderId="7" xfId="2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4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8962896001985"/>
          <c:y val="9.9526066350711095E-2"/>
          <c:w val="0.70266672145293108"/>
          <c:h val="0.7677725118483416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'Main BSC'!$H$3:$S$3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34</c:v>
                </c:pt>
                <c:pt idx="3">
                  <c:v>26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2-C04E-9A66-5E0C3EDA4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1040"/>
        <c:axId val="83836928"/>
      </c:areaChart>
      <c:catAx>
        <c:axId val="838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1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76235090866816"/>
          <c:y val="0.45971543030805362"/>
          <c:w val="0.10098187093701896"/>
          <c:h val="5.21327657009381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88340767914048E-2"/>
          <c:y val="5.7002189537228395E-2"/>
          <c:w val="0.84049431571943245"/>
          <c:h val="0.8465880742380952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PPM!$H$32:$S$32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34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1-D546-8BD4-D810056D2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45440"/>
        <c:axId val="86480000"/>
      </c:areaChart>
      <c:catAx>
        <c:axId val="864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45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21649423866857"/>
          <c:y val="0.4560175128970948"/>
          <c:w val="7.8446147146404854E-2"/>
          <c:h val="4.85573355054757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0</xdr:row>
      <xdr:rowOff>123825</xdr:rowOff>
    </xdr:from>
    <xdr:to>
      <xdr:col>26</xdr:col>
      <xdr:colOff>295275</xdr:colOff>
      <xdr:row>8</xdr:row>
      <xdr:rowOff>114300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142875</xdr:rowOff>
    </xdr:from>
    <xdr:to>
      <xdr:col>12</xdr:col>
      <xdr:colOff>447675</xdr:colOff>
      <xdr:row>29</xdr:row>
      <xdr:rowOff>28575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tabSelected="1" view="pageLayout" zoomScale="80" zoomScaleNormal="70" zoomScaleSheetLayoutView="75" zoomScalePageLayoutView="80" workbookViewId="0">
      <selection activeCell="G44" sqref="G44"/>
    </sheetView>
  </sheetViews>
  <sheetFormatPr baseColWidth="10" defaultColWidth="9.1640625" defaultRowHeight="13"/>
  <cols>
    <col min="1" max="1" width="42.5" style="19" customWidth="1"/>
    <col min="2" max="2" width="8" style="20" customWidth="1"/>
    <col min="3" max="3" width="10.1640625" style="21" customWidth="1"/>
    <col min="4" max="4" width="8.1640625" style="21" customWidth="1"/>
    <col min="5" max="5" width="9.1640625" style="21" customWidth="1"/>
    <col min="6" max="6" width="7.83203125" style="21" customWidth="1"/>
    <col min="7" max="7" width="9.1640625" style="21"/>
    <col min="8" max="11" width="8.1640625" style="20" customWidth="1"/>
    <col min="12" max="12" width="8.83203125" style="20" customWidth="1"/>
    <col min="13" max="19" width="8.1640625" style="20" customWidth="1"/>
    <col min="20" max="20" width="4.1640625" style="16" customWidth="1"/>
    <col min="21" max="21" width="27.5" style="16" customWidth="1"/>
    <col min="22" max="22" width="3.5" style="16" customWidth="1"/>
    <col min="23" max="23" width="5.6640625" style="16" customWidth="1"/>
    <col min="24" max="25" width="9.1640625" style="16"/>
    <col min="26" max="26" width="9.83203125" style="16" bestFit="1" customWidth="1"/>
    <col min="27" max="16384" width="9.1640625" style="16"/>
  </cols>
  <sheetData>
    <row r="1" spans="1:21" ht="39.75" customHeight="1" thickBot="1">
      <c r="A1" s="26" t="s">
        <v>53</v>
      </c>
      <c r="B1" s="27" t="s">
        <v>57</v>
      </c>
      <c r="C1" s="28" t="s">
        <v>58</v>
      </c>
      <c r="D1" s="27" t="s">
        <v>56</v>
      </c>
      <c r="E1" s="28" t="s">
        <v>59</v>
      </c>
      <c r="F1" s="29" t="s">
        <v>54</v>
      </c>
      <c r="G1" s="30" t="s">
        <v>55</v>
      </c>
      <c r="H1" s="31" t="s">
        <v>60</v>
      </c>
      <c r="I1" s="31" t="s">
        <v>61</v>
      </c>
      <c r="J1" s="31" t="s">
        <v>62</v>
      </c>
      <c r="K1" s="31" t="s">
        <v>63</v>
      </c>
      <c r="L1" s="32" t="s">
        <v>64</v>
      </c>
      <c r="M1" s="32" t="s">
        <v>65</v>
      </c>
      <c r="N1" s="32" t="s">
        <v>66</v>
      </c>
      <c r="O1" s="32" t="s">
        <v>67</v>
      </c>
      <c r="P1" s="32" t="s">
        <v>68</v>
      </c>
      <c r="Q1" s="32" t="s">
        <v>69</v>
      </c>
      <c r="R1" s="32" t="s">
        <v>70</v>
      </c>
      <c r="S1" s="33" t="s">
        <v>71</v>
      </c>
    </row>
    <row r="2" spans="1:21" ht="23.25" customHeight="1">
      <c r="A2" s="34" t="s">
        <v>0</v>
      </c>
      <c r="B2" s="35"/>
      <c r="C2" s="36"/>
      <c r="D2" s="36"/>
      <c r="E2" s="36"/>
      <c r="F2" s="36"/>
      <c r="G2" s="37"/>
      <c r="H2" s="35"/>
      <c r="I2" s="35"/>
      <c r="J2" s="35"/>
      <c r="K2" s="35"/>
      <c r="L2" s="38"/>
      <c r="M2" s="38"/>
      <c r="N2" s="38"/>
      <c r="O2" s="38"/>
      <c r="P2" s="38"/>
      <c r="Q2" s="38"/>
      <c r="R2" s="38"/>
      <c r="S2" s="39"/>
    </row>
    <row r="3" spans="1:21" ht="15.75" customHeight="1">
      <c r="A3" s="40" t="s">
        <v>1</v>
      </c>
      <c r="B3" s="41">
        <v>7</v>
      </c>
      <c r="C3" s="42">
        <v>5</v>
      </c>
      <c r="D3" s="41">
        <v>7</v>
      </c>
      <c r="E3" s="42">
        <v>5</v>
      </c>
      <c r="F3" s="41">
        <v>6</v>
      </c>
      <c r="G3" s="43">
        <v>3</v>
      </c>
      <c r="H3" s="44">
        <f>PPM!H32</f>
        <v>3</v>
      </c>
      <c r="I3" s="45">
        <f>PPM!I32</f>
        <v>7</v>
      </c>
      <c r="J3" s="45">
        <f>PPM!J32</f>
        <v>34</v>
      </c>
      <c r="K3" s="45">
        <v>26</v>
      </c>
      <c r="L3" s="45">
        <f>PPM!L32</f>
        <v>4</v>
      </c>
      <c r="M3" s="45">
        <f>PPM!M32</f>
        <v>3</v>
      </c>
      <c r="N3" s="45">
        <f>PPM!N32</f>
        <v>4</v>
      </c>
      <c r="O3" s="45">
        <f>PPM!O32</f>
        <v>1</v>
      </c>
      <c r="P3" s="45">
        <f>PPM!P32</f>
        <v>0</v>
      </c>
      <c r="Q3" s="45">
        <f>PPM!Q32</f>
        <v>1</v>
      </c>
      <c r="R3" s="45">
        <f>PPM!R32</f>
        <v>2</v>
      </c>
      <c r="S3" s="46">
        <f>PPM!S32</f>
        <v>2</v>
      </c>
      <c r="U3" s="17" t="s">
        <v>52</v>
      </c>
    </row>
    <row r="4" spans="1:21" ht="15.75" customHeight="1">
      <c r="A4" s="40" t="s">
        <v>2</v>
      </c>
      <c r="B4" s="41">
        <v>250</v>
      </c>
      <c r="C4" s="42">
        <v>241</v>
      </c>
      <c r="D4" s="41">
        <v>250</v>
      </c>
      <c r="E4" s="42">
        <v>33</v>
      </c>
      <c r="F4" s="41">
        <v>200</v>
      </c>
      <c r="G4" s="43">
        <v>77</v>
      </c>
      <c r="H4" s="47">
        <v>203</v>
      </c>
      <c r="I4" s="48">
        <v>9</v>
      </c>
      <c r="J4" s="48">
        <v>52</v>
      </c>
      <c r="K4" s="48">
        <v>75</v>
      </c>
      <c r="L4" s="48">
        <v>28</v>
      </c>
      <c r="M4" s="48">
        <v>0</v>
      </c>
      <c r="N4" s="48">
        <v>4</v>
      </c>
      <c r="O4" s="48">
        <v>0</v>
      </c>
      <c r="P4" s="48">
        <v>27</v>
      </c>
      <c r="Q4" s="48">
        <v>94</v>
      </c>
      <c r="R4" s="48">
        <v>186</v>
      </c>
      <c r="S4" s="49">
        <v>128</v>
      </c>
    </row>
    <row r="5" spans="1:21" ht="15.75" customHeight="1">
      <c r="A5" s="40" t="s">
        <v>3</v>
      </c>
      <c r="B5" s="41">
        <v>8000</v>
      </c>
      <c r="C5" s="42">
        <v>2155</v>
      </c>
      <c r="D5" s="41">
        <v>5000</v>
      </c>
      <c r="E5" s="42">
        <v>4240</v>
      </c>
      <c r="F5" s="41">
        <v>5000</v>
      </c>
      <c r="G5" s="43">
        <v>2805</v>
      </c>
      <c r="H5" s="47">
        <v>3817</v>
      </c>
      <c r="I5" s="48">
        <v>3097</v>
      </c>
      <c r="J5" s="48">
        <v>3615</v>
      </c>
      <c r="K5" s="48">
        <v>2346</v>
      </c>
      <c r="L5" s="48">
        <v>3801</v>
      </c>
      <c r="M5" s="48">
        <v>2981</v>
      </c>
      <c r="N5" s="48">
        <v>3044</v>
      </c>
      <c r="O5" s="48">
        <v>1509</v>
      </c>
      <c r="P5" s="48">
        <v>5321</v>
      </c>
      <c r="Q5" s="48">
        <v>3575</v>
      </c>
      <c r="R5" s="48">
        <v>4046</v>
      </c>
      <c r="S5" s="49">
        <v>3747</v>
      </c>
    </row>
    <row r="6" spans="1:21" ht="15.75" customHeight="1">
      <c r="A6" s="40" t="s">
        <v>51</v>
      </c>
      <c r="B6" s="41"/>
      <c r="C6" s="50">
        <f>136/12</f>
        <v>11.333333333333334</v>
      </c>
      <c r="D6" s="41">
        <f>120/12</f>
        <v>10</v>
      </c>
      <c r="E6" s="50">
        <f>169/12</f>
        <v>14.083333333333334</v>
      </c>
      <c r="F6" s="41">
        <f>150/12</f>
        <v>12.5</v>
      </c>
      <c r="G6" s="51">
        <f>AVERAGE(H6:S6)</f>
        <v>11.333333333333334</v>
      </c>
      <c r="H6" s="47">
        <v>18</v>
      </c>
      <c r="I6" s="47">
        <v>16</v>
      </c>
      <c r="J6" s="47">
        <v>24</v>
      </c>
      <c r="K6" s="47">
        <v>11</v>
      </c>
      <c r="L6" s="47">
        <v>10</v>
      </c>
      <c r="M6" s="47">
        <v>3</v>
      </c>
      <c r="N6" s="47">
        <v>9</v>
      </c>
      <c r="O6" s="47">
        <v>8</v>
      </c>
      <c r="P6" s="47">
        <v>13</v>
      </c>
      <c r="Q6" s="47">
        <v>7</v>
      </c>
      <c r="R6" s="47">
        <v>14</v>
      </c>
      <c r="S6" s="49">
        <v>3</v>
      </c>
      <c r="U6" s="17" t="s">
        <v>28</v>
      </c>
    </row>
    <row r="7" spans="1:21" ht="15.75" customHeight="1">
      <c r="A7" s="40" t="s">
        <v>24</v>
      </c>
      <c r="B7" s="41">
        <v>65</v>
      </c>
      <c r="C7" s="42">
        <v>32</v>
      </c>
      <c r="D7" s="41">
        <v>65</v>
      </c>
      <c r="E7" s="42">
        <v>69</v>
      </c>
      <c r="F7" s="41">
        <v>65</v>
      </c>
      <c r="G7" s="43">
        <v>32</v>
      </c>
      <c r="H7" s="47">
        <v>2</v>
      </c>
      <c r="I7" s="48">
        <v>3</v>
      </c>
      <c r="J7" s="48">
        <v>3</v>
      </c>
      <c r="K7" s="48">
        <v>3</v>
      </c>
      <c r="L7" s="48">
        <v>5</v>
      </c>
      <c r="M7" s="48">
        <v>3</v>
      </c>
      <c r="N7" s="48">
        <v>2</v>
      </c>
      <c r="O7" s="48">
        <v>1</v>
      </c>
      <c r="P7" s="48">
        <v>1</v>
      </c>
      <c r="Q7" s="48">
        <v>3</v>
      </c>
      <c r="R7" s="48">
        <v>4</v>
      </c>
      <c r="S7" s="49">
        <v>2</v>
      </c>
    </row>
    <row r="8" spans="1:21" ht="15.75" customHeight="1">
      <c r="A8" s="40" t="s">
        <v>25</v>
      </c>
      <c r="B8" s="41"/>
      <c r="C8" s="42"/>
      <c r="D8" s="41">
        <v>40</v>
      </c>
      <c r="E8" s="42">
        <v>23</v>
      </c>
      <c r="F8" s="41">
        <v>20</v>
      </c>
      <c r="G8" s="43">
        <v>13</v>
      </c>
      <c r="H8" s="47">
        <v>0</v>
      </c>
      <c r="I8" s="48">
        <v>3</v>
      </c>
      <c r="J8" s="48">
        <v>2</v>
      </c>
      <c r="K8" s="48">
        <v>2</v>
      </c>
      <c r="L8" s="48">
        <v>1</v>
      </c>
      <c r="M8" s="48">
        <v>0</v>
      </c>
      <c r="N8" s="48">
        <v>1</v>
      </c>
      <c r="O8" s="48">
        <v>2</v>
      </c>
      <c r="P8" s="48">
        <v>0</v>
      </c>
      <c r="Q8" s="48">
        <v>1</v>
      </c>
      <c r="R8" s="48">
        <v>1</v>
      </c>
      <c r="S8" s="49">
        <v>0</v>
      </c>
    </row>
    <row r="9" spans="1:21" ht="15.75" customHeight="1">
      <c r="A9" s="40" t="s">
        <v>4</v>
      </c>
      <c r="B9" s="52">
        <v>1</v>
      </c>
      <c r="C9" s="53">
        <v>1</v>
      </c>
      <c r="D9" s="52">
        <v>1</v>
      </c>
      <c r="E9" s="53">
        <v>1</v>
      </c>
      <c r="F9" s="52">
        <v>1</v>
      </c>
      <c r="G9" s="54">
        <v>1</v>
      </c>
      <c r="H9" s="55">
        <v>1</v>
      </c>
      <c r="I9" s="56">
        <v>1</v>
      </c>
      <c r="J9" s="56">
        <v>1</v>
      </c>
      <c r="K9" s="56">
        <v>1</v>
      </c>
      <c r="L9" s="56">
        <v>1</v>
      </c>
      <c r="M9" s="56">
        <v>1</v>
      </c>
      <c r="N9" s="56">
        <v>1</v>
      </c>
      <c r="O9" s="56">
        <v>1</v>
      </c>
      <c r="P9" s="56">
        <v>1</v>
      </c>
      <c r="Q9" s="56">
        <v>1</v>
      </c>
      <c r="R9" s="56">
        <v>1</v>
      </c>
      <c r="S9" s="57">
        <v>1</v>
      </c>
    </row>
    <row r="10" spans="1:21" ht="15.75" customHeight="1">
      <c r="A10" s="40" t="s">
        <v>5</v>
      </c>
      <c r="B10" s="58">
        <v>0.95</v>
      </c>
      <c r="C10" s="59">
        <v>0.91</v>
      </c>
      <c r="D10" s="58">
        <v>0.95</v>
      </c>
      <c r="E10" s="60">
        <v>0.92500000000000004</v>
      </c>
      <c r="F10" s="61">
        <v>0.98</v>
      </c>
      <c r="G10" s="62">
        <v>0.87690000000000001</v>
      </c>
      <c r="H10" s="63">
        <v>0.95599999999999996</v>
      </c>
      <c r="I10" s="64">
        <v>0.93289999999999995</v>
      </c>
      <c r="J10" s="64">
        <v>0.96750000000000003</v>
      </c>
      <c r="K10" s="64">
        <v>0.87180000000000002</v>
      </c>
      <c r="L10" s="64">
        <v>0.98</v>
      </c>
      <c r="M10" s="64">
        <v>0.91559999999999997</v>
      </c>
      <c r="N10" s="64">
        <v>0.97</v>
      </c>
      <c r="O10" s="64">
        <v>0.96</v>
      </c>
      <c r="P10" s="64">
        <v>0.99</v>
      </c>
      <c r="Q10" s="64">
        <v>0.98</v>
      </c>
      <c r="R10" s="64">
        <v>0.97</v>
      </c>
      <c r="S10" s="65">
        <f>1-2/108</f>
        <v>0.98148148148148151</v>
      </c>
    </row>
    <row r="11" spans="1:21" ht="15.75" customHeight="1">
      <c r="A11" s="40" t="s">
        <v>32</v>
      </c>
      <c r="B11" s="61">
        <v>0.03</v>
      </c>
      <c r="C11" s="60">
        <v>1.66E-2</v>
      </c>
      <c r="D11" s="61">
        <v>0.03</v>
      </c>
      <c r="E11" s="60">
        <v>0.92</v>
      </c>
      <c r="F11" s="66">
        <v>1.4999999999999999E-2</v>
      </c>
      <c r="G11" s="67">
        <v>1.46E-2</v>
      </c>
      <c r="H11" s="68">
        <v>1.6999999999999999E-3</v>
      </c>
      <c r="I11" s="69">
        <v>1.4E-3</v>
      </c>
      <c r="J11" s="69">
        <v>2.4199999999999999E-2</v>
      </c>
      <c r="K11" s="69">
        <v>1.4E-2</v>
      </c>
      <c r="L11" s="69">
        <v>2.1999999999999999E-2</v>
      </c>
      <c r="M11" s="69">
        <v>1.2699999999999999E-2</v>
      </c>
      <c r="N11" s="69">
        <v>1.4999999999999999E-2</v>
      </c>
      <c r="O11" s="69">
        <v>1.5599999999999999E-2</v>
      </c>
      <c r="P11" s="64">
        <f>4/123</f>
        <v>3.2520325203252036E-2</v>
      </c>
      <c r="Q11" s="64">
        <f>0</f>
        <v>0</v>
      </c>
      <c r="R11" s="64">
        <v>0</v>
      </c>
      <c r="S11" s="65">
        <v>0</v>
      </c>
    </row>
    <row r="12" spans="1:21" ht="15.75" customHeight="1">
      <c r="A12" s="40" t="s">
        <v>31</v>
      </c>
      <c r="B12" s="66">
        <v>2.5000000000000001E-2</v>
      </c>
      <c r="C12" s="60">
        <v>2.4500000000000001E-2</v>
      </c>
      <c r="D12" s="66">
        <v>2.5000000000000001E-2</v>
      </c>
      <c r="E12" s="60">
        <v>1.72E-2</v>
      </c>
      <c r="F12" s="66">
        <v>1.7999999999999999E-2</v>
      </c>
      <c r="G12" s="62">
        <v>2.0199999999999999E-2</v>
      </c>
      <c r="H12" s="63">
        <v>2.3599999999999999E-2</v>
      </c>
      <c r="I12" s="69">
        <v>1.7299999999999999E-2</v>
      </c>
      <c r="J12" s="64">
        <v>1.52E-2</v>
      </c>
      <c r="K12" s="64">
        <v>2.1399999999999999E-2</v>
      </c>
      <c r="L12" s="64">
        <v>1.7100000000000001E-2</v>
      </c>
      <c r="M12" s="64">
        <v>1.8700000000000001E-2</v>
      </c>
      <c r="N12" s="64">
        <v>2.41E-2</v>
      </c>
      <c r="O12" s="64">
        <v>1.38E-2</v>
      </c>
      <c r="P12" s="64">
        <v>2.1399999999999999E-2</v>
      </c>
      <c r="Q12" s="64">
        <v>3.8100000000000002E-2</v>
      </c>
      <c r="R12" s="64">
        <v>2.69E-2</v>
      </c>
      <c r="S12" s="65">
        <v>2.0899999999999998E-2</v>
      </c>
    </row>
    <row r="13" spans="1:21" ht="15.75" customHeight="1">
      <c r="A13" s="40" t="s">
        <v>20</v>
      </c>
      <c r="B13" s="70">
        <v>0.6</v>
      </c>
      <c r="C13" s="71">
        <v>0.63</v>
      </c>
      <c r="D13" s="72">
        <v>0.6</v>
      </c>
      <c r="E13" s="60">
        <v>0.11</v>
      </c>
      <c r="F13" s="66">
        <v>2E-3</v>
      </c>
      <c r="G13" s="67">
        <v>1E-3</v>
      </c>
      <c r="H13" s="68">
        <v>6.9999999999999999E-4</v>
      </c>
      <c r="I13" s="69">
        <v>6.9999999999999999E-4</v>
      </c>
      <c r="J13" s="64">
        <v>8.0000000000000004E-4</v>
      </c>
      <c r="K13" s="64">
        <v>5.9999999999999995E-4</v>
      </c>
      <c r="L13" s="64">
        <v>1.5E-3</v>
      </c>
      <c r="M13" s="64">
        <v>4.0000000000000002E-4</v>
      </c>
      <c r="N13" s="64">
        <v>1.1000000000000001E-3</v>
      </c>
      <c r="O13" s="64">
        <v>8.9999999999999998E-4</v>
      </c>
      <c r="P13" s="64">
        <v>2.9999999999999997E-4</v>
      </c>
      <c r="Q13" s="64">
        <v>4.1000000000000003E-3</v>
      </c>
      <c r="R13" s="64">
        <v>8.9999999999999998E-4</v>
      </c>
      <c r="S13" s="65">
        <v>4.0000000000000002E-4</v>
      </c>
    </row>
    <row r="14" spans="1:21" ht="15.75" customHeight="1" thickBot="1">
      <c r="A14" s="40" t="s">
        <v>30</v>
      </c>
      <c r="B14" s="73">
        <v>5.0000000000000001E-3</v>
      </c>
      <c r="C14" s="60">
        <v>6.7999999999999996E-3</v>
      </c>
      <c r="D14" s="66">
        <v>5.0000000000000001E-3</v>
      </c>
      <c r="E14" s="60">
        <v>2E-3</v>
      </c>
      <c r="F14" s="66">
        <v>2.5000000000000001E-3</v>
      </c>
      <c r="G14" s="74">
        <v>1.1999999999999999E-3</v>
      </c>
      <c r="H14" s="68">
        <v>6.9999999999999999E-4</v>
      </c>
      <c r="I14" s="69">
        <v>1E-3</v>
      </c>
      <c r="J14" s="64">
        <v>8.0000000000000004E-4</v>
      </c>
      <c r="K14" s="64">
        <v>1.1999999999999999E-3</v>
      </c>
      <c r="L14" s="64">
        <v>1.5E-3</v>
      </c>
      <c r="M14" s="75">
        <v>4.0000000000000002E-4</v>
      </c>
      <c r="N14" s="75">
        <v>4.0000000000000001E-3</v>
      </c>
      <c r="O14" s="75">
        <v>1E-3</v>
      </c>
      <c r="P14" s="75">
        <v>4.0000000000000002E-4</v>
      </c>
      <c r="Q14" s="75">
        <v>4.7000000000000002E-3</v>
      </c>
      <c r="R14" s="75">
        <v>1E-3</v>
      </c>
      <c r="S14" s="76">
        <v>2E-3</v>
      </c>
    </row>
    <row r="15" spans="1:21" ht="23.25" customHeight="1">
      <c r="A15" s="34" t="s">
        <v>6</v>
      </c>
      <c r="B15" s="77"/>
      <c r="C15" s="78"/>
      <c r="D15" s="77"/>
      <c r="E15" s="78"/>
      <c r="F15" s="79"/>
      <c r="G15" s="80"/>
      <c r="H15" s="35"/>
      <c r="I15" s="35"/>
      <c r="J15" s="35"/>
      <c r="K15" s="35"/>
      <c r="L15" s="35"/>
      <c r="M15" s="38"/>
      <c r="N15" s="38"/>
      <c r="O15" s="38"/>
      <c r="P15" s="38"/>
      <c r="Q15" s="38"/>
      <c r="R15" s="38"/>
      <c r="S15" s="39"/>
    </row>
    <row r="16" spans="1:21" ht="15.75" customHeight="1">
      <c r="A16" s="81" t="s">
        <v>7</v>
      </c>
      <c r="B16" s="52">
        <v>0.82</v>
      </c>
      <c r="C16" s="60">
        <v>0.77959999999999996</v>
      </c>
      <c r="D16" s="61">
        <v>0.82</v>
      </c>
      <c r="E16" s="60">
        <v>0.77010000000000001</v>
      </c>
      <c r="F16" s="61">
        <v>0.8</v>
      </c>
      <c r="G16" s="82">
        <v>0.73040000000000005</v>
      </c>
      <c r="H16" s="64">
        <v>0.74560000000000004</v>
      </c>
      <c r="I16" s="64">
        <v>0.7349</v>
      </c>
      <c r="J16" s="64">
        <v>0.73070000000000002</v>
      </c>
      <c r="K16" s="64">
        <v>0.74839999999999995</v>
      </c>
      <c r="L16" s="64">
        <v>0.74390000000000001</v>
      </c>
      <c r="M16" s="64">
        <v>0.73540000000000005</v>
      </c>
      <c r="N16" s="64">
        <v>0.68469999999999998</v>
      </c>
      <c r="O16" s="64">
        <v>0.65359999999999996</v>
      </c>
      <c r="P16" s="64">
        <v>0.63260000000000005</v>
      </c>
      <c r="Q16" s="64">
        <v>0.66090000000000004</v>
      </c>
      <c r="R16" s="64">
        <v>0.65749999999999997</v>
      </c>
      <c r="S16" s="65">
        <v>0.68859999999999999</v>
      </c>
    </row>
    <row r="17" spans="1:20" ht="15.75" customHeight="1">
      <c r="A17" s="40" t="s">
        <v>72</v>
      </c>
      <c r="B17" s="52">
        <v>0.82</v>
      </c>
      <c r="C17" s="60">
        <v>0.77959999999999996</v>
      </c>
      <c r="D17" s="61">
        <v>0.82</v>
      </c>
      <c r="E17" s="60">
        <v>0.77010000000000001</v>
      </c>
      <c r="F17" s="61">
        <v>0.8</v>
      </c>
      <c r="G17" s="82">
        <v>0.73040000000000005</v>
      </c>
      <c r="H17" s="64">
        <v>0.74560000000000004</v>
      </c>
      <c r="I17" s="64">
        <v>0.7349</v>
      </c>
      <c r="J17" s="64">
        <v>0.73070000000000002</v>
      </c>
      <c r="K17" s="64">
        <v>0.74839999999999995</v>
      </c>
      <c r="L17" s="64">
        <v>0.74390000000000001</v>
      </c>
      <c r="M17" s="64">
        <v>0.73540000000000005</v>
      </c>
      <c r="N17" s="64">
        <v>0.68469999999999998</v>
      </c>
      <c r="O17" s="64">
        <v>0.65359999999999996</v>
      </c>
      <c r="P17" s="64">
        <v>0.63260000000000005</v>
      </c>
      <c r="Q17" s="64">
        <v>0.66090000000000004</v>
      </c>
      <c r="R17" s="64">
        <v>0.65749999999999997</v>
      </c>
      <c r="S17" s="65">
        <v>0.68859999999999999</v>
      </c>
    </row>
    <row r="18" spans="1:20" ht="15.75" customHeight="1">
      <c r="A18" s="40" t="s">
        <v>33</v>
      </c>
      <c r="B18" s="52">
        <v>0.9</v>
      </c>
      <c r="C18" s="60">
        <v>0.88790000000000002</v>
      </c>
      <c r="D18" s="61">
        <v>0.9</v>
      </c>
      <c r="E18" s="60">
        <v>0.90659999999999996</v>
      </c>
      <c r="F18" s="61">
        <v>0.9</v>
      </c>
      <c r="G18" s="82">
        <v>0.91549999999999998</v>
      </c>
      <c r="H18" s="64">
        <v>0.92430000000000001</v>
      </c>
      <c r="I18" s="64">
        <v>0.94269999999999998</v>
      </c>
      <c r="J18" s="64">
        <v>0.87409999999999999</v>
      </c>
      <c r="K18" s="64">
        <v>0.94299999999999995</v>
      </c>
      <c r="L18" s="64">
        <v>0.87050000000000005</v>
      </c>
      <c r="M18" s="64">
        <v>0.90539999999999998</v>
      </c>
      <c r="N18" s="64">
        <v>0.90859999999999996</v>
      </c>
      <c r="O18" s="64">
        <v>0.93259999999999998</v>
      </c>
      <c r="P18" s="64">
        <v>0.92469999999999997</v>
      </c>
      <c r="Q18" s="64">
        <v>0.93330000000000002</v>
      </c>
      <c r="R18" s="64">
        <v>0.90280000000000005</v>
      </c>
      <c r="S18" s="65">
        <v>0.92010000000000003</v>
      </c>
    </row>
    <row r="19" spans="1:20" ht="15.75" customHeight="1">
      <c r="A19" s="40" t="s">
        <v>34</v>
      </c>
      <c r="B19" s="52">
        <v>0.9</v>
      </c>
      <c r="C19" s="53">
        <v>0.9</v>
      </c>
      <c r="D19" s="61">
        <v>0.9</v>
      </c>
      <c r="E19" s="60">
        <v>0.92169999999999996</v>
      </c>
      <c r="F19" s="61">
        <v>0.9</v>
      </c>
      <c r="G19" s="83"/>
      <c r="H19" s="84"/>
      <c r="I19" s="84"/>
      <c r="J19" s="84"/>
      <c r="K19" s="84"/>
      <c r="L19" s="84"/>
      <c r="M19" s="84"/>
      <c r="N19" s="84"/>
      <c r="O19" s="84"/>
      <c r="P19" s="56"/>
      <c r="Q19" s="56"/>
      <c r="R19" s="56"/>
      <c r="S19" s="57"/>
    </row>
    <row r="20" spans="1:20" ht="15.75" customHeight="1">
      <c r="A20" s="81" t="s">
        <v>8</v>
      </c>
      <c r="B20" s="41"/>
      <c r="C20" s="42"/>
      <c r="D20" s="85"/>
      <c r="E20" s="86"/>
      <c r="F20" s="87"/>
      <c r="G20" s="88"/>
      <c r="H20" s="56"/>
      <c r="I20" s="56"/>
      <c r="J20" s="89"/>
      <c r="K20" s="89"/>
      <c r="L20" s="89"/>
      <c r="M20" s="89"/>
      <c r="N20" s="89"/>
      <c r="O20" s="89"/>
      <c r="P20" s="89"/>
      <c r="Q20" s="89"/>
      <c r="R20" s="89"/>
      <c r="S20" s="54"/>
    </row>
    <row r="21" spans="1:20" ht="15.75" customHeight="1">
      <c r="A21" s="40" t="s">
        <v>72</v>
      </c>
      <c r="B21" s="52">
        <v>0.9</v>
      </c>
      <c r="C21" s="60">
        <v>0.90659999999999996</v>
      </c>
      <c r="D21" s="61">
        <v>0.9</v>
      </c>
      <c r="E21" s="60">
        <v>0.91559999999999997</v>
      </c>
      <c r="F21" s="61">
        <v>0.9</v>
      </c>
      <c r="G21" s="82">
        <v>0.89900000000000002</v>
      </c>
      <c r="H21" s="64">
        <v>0.88939999999999997</v>
      </c>
      <c r="I21" s="64">
        <v>0.87909999999999999</v>
      </c>
      <c r="J21" s="64">
        <v>0.86280000000000001</v>
      </c>
      <c r="K21" s="64">
        <v>0.86760000000000004</v>
      </c>
      <c r="L21" s="64">
        <v>1.0725</v>
      </c>
      <c r="M21" s="64">
        <v>0.86180000000000001</v>
      </c>
      <c r="N21" s="64">
        <v>0.88339999999999996</v>
      </c>
      <c r="O21" s="64">
        <v>0.91779999999999995</v>
      </c>
      <c r="P21" s="64">
        <v>0.91610000000000003</v>
      </c>
      <c r="Q21" s="64">
        <v>0.92820000000000003</v>
      </c>
      <c r="R21" s="64">
        <v>0.84370000000000001</v>
      </c>
      <c r="S21" s="65">
        <v>0.85899999999999999</v>
      </c>
    </row>
    <row r="22" spans="1:20" ht="15.75" customHeight="1">
      <c r="A22" s="40" t="s">
        <v>33</v>
      </c>
      <c r="B22" s="52">
        <v>0.9</v>
      </c>
      <c r="C22" s="60">
        <v>0.89219999999999999</v>
      </c>
      <c r="D22" s="61">
        <v>0.9</v>
      </c>
      <c r="E22" s="60">
        <v>0.94110000000000005</v>
      </c>
      <c r="F22" s="61">
        <v>0.9</v>
      </c>
      <c r="G22" s="82">
        <v>0.9274</v>
      </c>
      <c r="H22" s="64">
        <v>0.93769999999999998</v>
      </c>
      <c r="I22" s="64">
        <v>0.95009999999999994</v>
      </c>
      <c r="J22" s="64">
        <v>0.91210000000000002</v>
      </c>
      <c r="K22" s="64">
        <v>0.94010000000000005</v>
      </c>
      <c r="L22" s="64">
        <v>0.90059999999999996</v>
      </c>
      <c r="M22" s="64">
        <v>0.91720000000000002</v>
      </c>
      <c r="N22" s="64">
        <v>0.9194</v>
      </c>
      <c r="O22" s="64">
        <v>0.93920000000000003</v>
      </c>
      <c r="P22" s="64">
        <v>0.92700000000000005</v>
      </c>
      <c r="Q22" s="64">
        <v>0.91820000000000002</v>
      </c>
      <c r="R22" s="64">
        <v>0.91349999999999998</v>
      </c>
      <c r="S22" s="65">
        <v>0.84040000000000004</v>
      </c>
    </row>
    <row r="23" spans="1:20" ht="15.75" customHeight="1">
      <c r="A23" s="40" t="s">
        <v>34</v>
      </c>
      <c r="B23" s="52"/>
      <c r="C23" s="53"/>
      <c r="D23" s="73">
        <v>0.995</v>
      </c>
      <c r="E23" s="60">
        <v>0.998</v>
      </c>
      <c r="F23" s="73">
        <v>0.995</v>
      </c>
      <c r="G23" s="82">
        <v>0.86229999999999996</v>
      </c>
      <c r="H23" s="64">
        <v>0.74639999999999995</v>
      </c>
      <c r="I23" s="64">
        <v>0.79290000000000005</v>
      </c>
      <c r="J23" s="64">
        <v>0.77790000000000004</v>
      </c>
      <c r="K23" s="64">
        <v>0.89639999999999997</v>
      </c>
      <c r="L23" s="64">
        <v>0.94850000000000001</v>
      </c>
      <c r="M23" s="64">
        <v>0.92730000000000001</v>
      </c>
      <c r="N23" s="64">
        <v>0.89900000000000002</v>
      </c>
      <c r="O23" s="64">
        <v>0.92800000000000005</v>
      </c>
      <c r="P23" s="64">
        <v>0.89690000000000003</v>
      </c>
      <c r="Q23" s="64">
        <v>0.94330000000000003</v>
      </c>
      <c r="R23" s="64">
        <v>0.90100000000000002</v>
      </c>
      <c r="S23" s="65">
        <v>0.91300000000000003</v>
      </c>
    </row>
    <row r="24" spans="1:20" ht="15.75" customHeight="1">
      <c r="A24" s="81" t="s">
        <v>9</v>
      </c>
      <c r="B24" s="52"/>
      <c r="C24" s="53"/>
      <c r="D24" s="52"/>
      <c r="E24" s="53"/>
      <c r="F24" s="52"/>
      <c r="G24" s="90"/>
      <c r="H24" s="56"/>
      <c r="I24" s="56"/>
      <c r="J24" s="89"/>
      <c r="K24" s="89"/>
      <c r="L24" s="89"/>
      <c r="M24" s="89"/>
      <c r="N24" s="89"/>
      <c r="O24" s="89"/>
      <c r="P24" s="89"/>
      <c r="Q24" s="89"/>
      <c r="R24" s="89"/>
      <c r="S24" s="54"/>
    </row>
    <row r="25" spans="1:20" ht="15.75" customHeight="1">
      <c r="A25" s="40" t="s">
        <v>72</v>
      </c>
      <c r="B25" s="41"/>
      <c r="C25" s="60">
        <v>0.29759999999999998</v>
      </c>
      <c r="D25" s="66"/>
      <c r="E25" s="60">
        <v>0.28070000000000001</v>
      </c>
      <c r="F25" s="66"/>
      <c r="G25" s="82">
        <v>0.28000000000000003</v>
      </c>
      <c r="H25" s="64">
        <v>0.2767</v>
      </c>
      <c r="I25" s="64">
        <v>0.33179999999999998</v>
      </c>
      <c r="J25" s="64">
        <v>0.28939999999999999</v>
      </c>
      <c r="K25" s="64">
        <v>0.28389999999999999</v>
      </c>
      <c r="L25" s="64">
        <v>0.23150000000000001</v>
      </c>
      <c r="M25" s="64">
        <v>0.26669999999999999</v>
      </c>
      <c r="N25" s="64">
        <v>0.27739999999999998</v>
      </c>
      <c r="O25" s="64">
        <v>0.26269999999999999</v>
      </c>
      <c r="P25" s="64">
        <v>0.2964</v>
      </c>
      <c r="Q25" s="64">
        <v>0.30109999999999998</v>
      </c>
      <c r="R25" s="64">
        <v>0.3175</v>
      </c>
      <c r="S25" s="65">
        <v>0.2908</v>
      </c>
    </row>
    <row r="26" spans="1:20" ht="15.75" customHeight="1">
      <c r="A26" s="40" t="s">
        <v>33</v>
      </c>
      <c r="B26" s="41"/>
      <c r="C26" s="42"/>
      <c r="D26" s="41"/>
      <c r="E26" s="60">
        <v>0.26769999999999999</v>
      </c>
      <c r="F26" s="66"/>
      <c r="G26" s="82">
        <v>0.19350000000000001</v>
      </c>
      <c r="H26" s="64">
        <v>0.22889999999999999</v>
      </c>
      <c r="I26" s="64">
        <v>0.23699999999999999</v>
      </c>
      <c r="J26" s="64">
        <v>0.1729</v>
      </c>
      <c r="K26" s="64">
        <v>0.16339999999999999</v>
      </c>
      <c r="L26" s="64">
        <v>0.16400000000000001</v>
      </c>
      <c r="M26" s="64">
        <v>0.19309999999999999</v>
      </c>
      <c r="N26" s="64">
        <v>0.1807</v>
      </c>
      <c r="O26" s="64">
        <v>0.1502</v>
      </c>
      <c r="P26" s="64">
        <v>0.13159999999999999</v>
      </c>
      <c r="Q26" s="64">
        <v>0.1389</v>
      </c>
      <c r="R26" s="64">
        <v>0.10299999999999999</v>
      </c>
      <c r="S26" s="65">
        <v>0.11550000000000001</v>
      </c>
    </row>
    <row r="27" spans="1:20" ht="15.75" customHeight="1">
      <c r="A27" s="81" t="s">
        <v>34</v>
      </c>
      <c r="B27" s="41"/>
      <c r="C27" s="42"/>
      <c r="D27" s="41"/>
      <c r="E27" s="42"/>
      <c r="F27" s="41"/>
      <c r="G27" s="91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54"/>
    </row>
    <row r="28" spans="1:20" ht="15.75" customHeight="1">
      <c r="A28" s="40" t="s">
        <v>18</v>
      </c>
      <c r="B28" s="41"/>
      <c r="C28" s="42"/>
      <c r="D28" s="41"/>
      <c r="E28" s="42"/>
      <c r="F28" s="41"/>
      <c r="G28" s="91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</row>
    <row r="29" spans="1:20" ht="15.75" customHeight="1" thickBot="1">
      <c r="A29" s="92" t="s">
        <v>19</v>
      </c>
      <c r="B29" s="93">
        <v>20000</v>
      </c>
      <c r="C29" s="94">
        <v>125054</v>
      </c>
      <c r="D29" s="93">
        <v>15000</v>
      </c>
      <c r="E29" s="94">
        <v>18560</v>
      </c>
      <c r="F29" s="93">
        <v>15000</v>
      </c>
      <c r="G29" s="95">
        <v>9923</v>
      </c>
      <c r="H29" s="96">
        <v>300</v>
      </c>
      <c r="I29" s="96">
        <v>710</v>
      </c>
      <c r="J29" s="96">
        <v>598</v>
      </c>
      <c r="K29" s="96">
        <v>150</v>
      </c>
      <c r="L29" s="97">
        <v>485</v>
      </c>
      <c r="M29" s="97">
        <v>1133</v>
      </c>
      <c r="N29" s="97">
        <v>460</v>
      </c>
      <c r="O29" s="97">
        <v>1356</v>
      </c>
      <c r="P29" s="97">
        <v>0</v>
      </c>
      <c r="Q29" s="97">
        <v>4100</v>
      </c>
      <c r="R29" s="97">
        <v>180</v>
      </c>
      <c r="S29" s="98">
        <v>451</v>
      </c>
      <c r="T29" s="18"/>
    </row>
    <row r="30" spans="1:20" ht="23.25" customHeight="1">
      <c r="A30" s="34" t="s">
        <v>10</v>
      </c>
      <c r="B30" s="77"/>
      <c r="C30" s="78"/>
      <c r="D30" s="77"/>
      <c r="E30" s="78"/>
      <c r="F30" s="78"/>
      <c r="G30" s="80"/>
      <c r="H30" s="35"/>
      <c r="I30" s="35"/>
      <c r="J30" s="35"/>
      <c r="K30" s="35"/>
      <c r="L30" s="38"/>
      <c r="M30" s="38"/>
      <c r="N30" s="38"/>
      <c r="O30" s="38"/>
      <c r="P30" s="38"/>
      <c r="Q30" s="38"/>
      <c r="R30" s="38"/>
      <c r="S30" s="39"/>
    </row>
    <row r="31" spans="1:20" ht="15.75" customHeight="1">
      <c r="A31" s="40" t="s">
        <v>11</v>
      </c>
      <c r="B31" s="41"/>
      <c r="C31" s="42"/>
      <c r="D31" s="41"/>
      <c r="E31" s="42"/>
      <c r="F31" s="99"/>
      <c r="G31" s="91"/>
      <c r="H31" s="48"/>
      <c r="I31" s="48"/>
      <c r="J31" s="48"/>
      <c r="K31" s="100"/>
      <c r="L31" s="48"/>
      <c r="M31" s="48"/>
      <c r="N31" s="48"/>
      <c r="O31" s="48"/>
      <c r="P31" s="48"/>
      <c r="Q31" s="48"/>
      <c r="R31" s="48"/>
      <c r="S31" s="49"/>
    </row>
    <row r="32" spans="1:20" ht="15.75" customHeight="1">
      <c r="A32" s="40" t="s">
        <v>12</v>
      </c>
      <c r="B32" s="41">
        <v>10</v>
      </c>
      <c r="C32" s="42"/>
      <c r="D32" s="41">
        <v>10</v>
      </c>
      <c r="E32" s="42"/>
      <c r="F32" s="99">
        <v>12</v>
      </c>
      <c r="G32" s="91"/>
      <c r="H32" s="48"/>
      <c r="I32" s="48"/>
      <c r="J32" s="48"/>
      <c r="K32" s="100"/>
      <c r="L32" s="48"/>
      <c r="M32" s="48"/>
      <c r="N32" s="48"/>
      <c r="O32" s="48"/>
      <c r="P32" s="48"/>
      <c r="Q32" s="48"/>
      <c r="R32" s="48"/>
      <c r="S32" s="49"/>
    </row>
    <row r="33" spans="1:19" ht="15.75" customHeight="1">
      <c r="A33" s="40" t="s">
        <v>13</v>
      </c>
      <c r="B33" s="41">
        <v>15</v>
      </c>
      <c r="C33" s="42"/>
      <c r="D33" s="41">
        <v>15</v>
      </c>
      <c r="E33" s="42"/>
      <c r="F33" s="99">
        <v>20</v>
      </c>
      <c r="G33" s="91"/>
      <c r="H33" s="48"/>
      <c r="I33" s="48"/>
      <c r="J33" s="48"/>
      <c r="K33" s="100"/>
      <c r="L33" s="48"/>
      <c r="M33" s="48"/>
      <c r="N33" s="48"/>
      <c r="O33" s="48"/>
      <c r="P33" s="48"/>
      <c r="Q33" s="48"/>
      <c r="R33" s="48"/>
      <c r="S33" s="49"/>
    </row>
    <row r="34" spans="1:19" ht="15.75" customHeight="1">
      <c r="A34" s="40" t="s">
        <v>14</v>
      </c>
      <c r="B34" s="41">
        <v>8</v>
      </c>
      <c r="C34" s="42"/>
      <c r="D34" s="41">
        <v>8</v>
      </c>
      <c r="E34" s="42"/>
      <c r="F34" s="99">
        <v>8</v>
      </c>
      <c r="G34" s="91"/>
      <c r="H34" s="48"/>
      <c r="I34" s="48"/>
      <c r="J34" s="48"/>
      <c r="K34" s="100"/>
      <c r="L34" s="48"/>
      <c r="M34" s="48"/>
      <c r="N34" s="48"/>
      <c r="O34" s="48"/>
      <c r="P34" s="48"/>
      <c r="Q34" s="48"/>
      <c r="R34" s="48"/>
      <c r="S34" s="49"/>
    </row>
    <row r="35" spans="1:19" ht="15.75" customHeight="1">
      <c r="A35" s="40" t="s">
        <v>26</v>
      </c>
      <c r="B35" s="101">
        <v>0.13500000000000001</v>
      </c>
      <c r="C35" s="42"/>
      <c r="D35" s="101">
        <v>0.13500000000000001</v>
      </c>
      <c r="E35" s="60">
        <v>6.2E-2</v>
      </c>
      <c r="F35" s="102">
        <v>0.13</v>
      </c>
      <c r="G35" s="82">
        <v>4.5699999999999998E-2</v>
      </c>
      <c r="H35" s="64">
        <v>2.5600000000000001E-2</v>
      </c>
      <c r="I35" s="64">
        <v>0</v>
      </c>
      <c r="J35" s="64">
        <v>1.15E-2</v>
      </c>
      <c r="K35" s="103">
        <v>0</v>
      </c>
      <c r="L35" s="64">
        <v>1.7000000000000001E-2</v>
      </c>
      <c r="M35" s="64">
        <v>0</v>
      </c>
      <c r="N35" s="64">
        <v>0</v>
      </c>
      <c r="O35" s="64">
        <v>6.25E-2</v>
      </c>
      <c r="P35" s="64">
        <v>1.9E-2</v>
      </c>
      <c r="Q35" s="64">
        <v>5.2499999999999998E-2</v>
      </c>
      <c r="R35" s="84">
        <v>0.06</v>
      </c>
      <c r="S35" s="104">
        <v>3.5000000000000003E-2</v>
      </c>
    </row>
    <row r="36" spans="1:19" ht="15.75" customHeight="1">
      <c r="A36" s="40" t="s">
        <v>27</v>
      </c>
      <c r="B36" s="101"/>
      <c r="C36" s="42"/>
      <c r="D36" s="101"/>
      <c r="E36" s="60"/>
      <c r="F36" s="105">
        <v>10</v>
      </c>
      <c r="G36" s="106">
        <v>8.65</v>
      </c>
      <c r="H36" s="48">
        <v>8</v>
      </c>
      <c r="I36" s="48">
        <v>7.9</v>
      </c>
      <c r="J36" s="48">
        <v>8.3000000000000007</v>
      </c>
      <c r="K36" s="100">
        <v>8.5</v>
      </c>
      <c r="L36" s="48">
        <v>8.3000000000000007</v>
      </c>
      <c r="M36" s="48">
        <v>8.5</v>
      </c>
      <c r="N36" s="48">
        <v>8.1</v>
      </c>
      <c r="O36" s="48">
        <v>8.1999999999999993</v>
      </c>
      <c r="P36" s="48">
        <v>8.3000000000000007</v>
      </c>
      <c r="Q36" s="48">
        <v>8.1</v>
      </c>
      <c r="R36" s="48">
        <v>8.6999999999999993</v>
      </c>
      <c r="S36" s="49">
        <v>8.4</v>
      </c>
    </row>
    <row r="37" spans="1:19" ht="15.75" customHeight="1">
      <c r="A37" s="40" t="s">
        <v>29</v>
      </c>
      <c r="B37" s="41"/>
      <c r="C37" s="42"/>
      <c r="D37" s="41"/>
      <c r="E37" s="42"/>
      <c r="F37" s="99"/>
      <c r="G37" s="91"/>
      <c r="H37" s="48"/>
      <c r="I37" s="48"/>
      <c r="J37" s="48"/>
      <c r="K37" s="100"/>
      <c r="L37" s="48"/>
      <c r="M37" s="48"/>
      <c r="N37" s="48"/>
      <c r="O37" s="48"/>
      <c r="P37" s="48"/>
      <c r="Q37" s="48"/>
      <c r="R37" s="48"/>
      <c r="S37" s="49"/>
    </row>
    <row r="38" spans="1:19" ht="15.75" customHeight="1">
      <c r="A38" s="40" t="s">
        <v>15</v>
      </c>
      <c r="B38" s="41">
        <v>10</v>
      </c>
      <c r="C38" s="42">
        <v>7.87</v>
      </c>
      <c r="D38" s="41">
        <v>7</v>
      </c>
      <c r="E38" s="42">
        <v>2.04</v>
      </c>
      <c r="F38" s="99">
        <v>3.5</v>
      </c>
      <c r="G38" s="91">
        <v>3.04</v>
      </c>
      <c r="H38" s="48">
        <v>2.58</v>
      </c>
      <c r="I38" s="48">
        <v>1.55</v>
      </c>
      <c r="J38" s="48">
        <v>4.1500000000000004</v>
      </c>
      <c r="K38" s="100">
        <v>1.05</v>
      </c>
      <c r="L38" s="48">
        <v>3.23</v>
      </c>
      <c r="M38" s="48">
        <v>0</v>
      </c>
      <c r="N38" s="48">
        <v>1.59</v>
      </c>
      <c r="O38" s="48">
        <v>2.72</v>
      </c>
      <c r="P38" s="48">
        <v>1.67</v>
      </c>
      <c r="Q38" s="48">
        <v>1.1200000000000001</v>
      </c>
      <c r="R38" s="48">
        <v>6.29</v>
      </c>
      <c r="S38" s="49">
        <v>10.46</v>
      </c>
    </row>
    <row r="39" spans="1:19" ht="15.75" customHeight="1">
      <c r="A39" s="40" t="s">
        <v>17</v>
      </c>
      <c r="B39" s="41">
        <v>8</v>
      </c>
      <c r="C39" s="42">
        <v>7</v>
      </c>
      <c r="D39" s="41">
        <v>8</v>
      </c>
      <c r="E39" s="42">
        <v>7</v>
      </c>
      <c r="F39" s="99">
        <v>6</v>
      </c>
      <c r="G39" s="91">
        <v>3</v>
      </c>
      <c r="H39" s="48">
        <v>1</v>
      </c>
      <c r="I39" s="48">
        <v>0</v>
      </c>
      <c r="J39" s="48">
        <v>0</v>
      </c>
      <c r="K39" s="100">
        <v>0</v>
      </c>
      <c r="L39" s="48">
        <v>2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9">
        <v>0</v>
      </c>
    </row>
    <row r="40" spans="1:19" ht="15.75" customHeight="1">
      <c r="A40" s="40" t="s">
        <v>16</v>
      </c>
      <c r="B40" s="41">
        <v>0.5</v>
      </c>
      <c r="C40" s="42">
        <v>0.27600000000000002</v>
      </c>
      <c r="D40" s="41">
        <v>4</v>
      </c>
      <c r="E40" s="42">
        <v>0.24</v>
      </c>
      <c r="F40" s="99">
        <v>0.28999999999999998</v>
      </c>
      <c r="G40" s="91">
        <v>0.28999999999999998</v>
      </c>
      <c r="H40" s="107">
        <v>0.36</v>
      </c>
      <c r="I40" s="108">
        <v>0.28000000000000003</v>
      </c>
      <c r="J40" s="108">
        <v>0.23</v>
      </c>
      <c r="K40" s="108">
        <v>0.28000000000000003</v>
      </c>
      <c r="L40" s="108">
        <v>0.22</v>
      </c>
      <c r="M40" s="108">
        <v>0.35</v>
      </c>
      <c r="N40" s="108">
        <v>0.21</v>
      </c>
      <c r="O40" s="108">
        <v>0.26</v>
      </c>
      <c r="P40" s="108">
        <v>0.25</v>
      </c>
      <c r="Q40" s="108">
        <v>0.31</v>
      </c>
      <c r="R40" s="109">
        <v>0.44</v>
      </c>
      <c r="S40" s="110">
        <v>0.34</v>
      </c>
    </row>
    <row r="41" spans="1:19" ht="15.75" customHeight="1" thickBot="1">
      <c r="A41" s="92" t="s">
        <v>21</v>
      </c>
      <c r="B41" s="111">
        <v>6</v>
      </c>
      <c r="C41" s="112">
        <f>7/195</f>
        <v>3.5897435897435895E-2</v>
      </c>
      <c r="D41" s="113">
        <v>4.1000000000000002E-2</v>
      </c>
      <c r="E41" s="112">
        <f>E39/196</f>
        <v>3.5714285714285712E-2</v>
      </c>
      <c r="F41" s="114">
        <f>6/195</f>
        <v>3.0769230769230771E-2</v>
      </c>
      <c r="G41" s="115">
        <f>3/185</f>
        <v>1.6216216216216217E-2</v>
      </c>
      <c r="H41" s="116">
        <v>5.0000000000000001E-3</v>
      </c>
      <c r="I41" s="117">
        <v>0</v>
      </c>
      <c r="J41" s="117">
        <v>0</v>
      </c>
      <c r="K41" s="118">
        <v>0</v>
      </c>
      <c r="L41" s="119">
        <v>1.11E-2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20">
        <v>0</v>
      </c>
    </row>
    <row r="42" spans="1:19" ht="16.5" customHeight="1">
      <c r="H42" s="16"/>
      <c r="I42" s="16"/>
      <c r="J42" s="16"/>
      <c r="K42" s="16"/>
      <c r="L42" s="16"/>
      <c r="M42" s="16"/>
      <c r="N42" s="22"/>
      <c r="O42" s="16"/>
      <c r="P42" s="16"/>
      <c r="Q42" s="16"/>
      <c r="R42" s="16"/>
      <c r="S42" s="16"/>
    </row>
    <row r="43" spans="1:19" ht="16.5" customHeight="1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>
      <c r="G44" s="2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>
      <c r="H45" s="24"/>
      <c r="I45" s="24"/>
      <c r="J45" s="24"/>
      <c r="K45" s="24"/>
      <c r="L45" s="24"/>
      <c r="M45" s="24"/>
      <c r="N45" s="24"/>
    </row>
    <row r="46" spans="1:19">
      <c r="H46" s="24"/>
      <c r="I46" s="24"/>
      <c r="J46" s="24"/>
      <c r="K46" s="24"/>
      <c r="L46" s="24"/>
      <c r="M46" s="24"/>
      <c r="N46" s="24"/>
    </row>
    <row r="47" spans="1:19">
      <c r="H47" s="25"/>
      <c r="I47" s="24"/>
      <c r="J47" s="24"/>
      <c r="K47" s="24"/>
      <c r="L47" s="24"/>
      <c r="M47" s="24"/>
      <c r="N47" s="24"/>
    </row>
    <row r="48" spans="1:19">
      <c r="H48" s="24"/>
      <c r="I48" s="24"/>
      <c r="J48" s="24"/>
      <c r="K48" s="24"/>
      <c r="L48" s="24"/>
      <c r="M48" s="24"/>
      <c r="N48" s="24"/>
    </row>
  </sheetData>
  <sheetProtection selectLockedCells="1" selectUnlockedCells="1"/>
  <phoneticPr fontId="2" type="noConversion"/>
  <conditionalFormatting sqref="G14:S14">
    <cfRule type="cellIs" dxfId="47" priority="1" stopIfTrue="1" operator="lessThanOrEqual">
      <formula>0.0025</formula>
    </cfRule>
    <cfRule type="cellIs" dxfId="46" priority="2" stopIfTrue="1" operator="between">
      <formula>0.00251</formula>
      <formula>0.0255</formula>
    </cfRule>
    <cfRule type="cellIs" dxfId="45" priority="3" stopIfTrue="1" operator="greaterThan">
      <formula>0.00255</formula>
    </cfRule>
  </conditionalFormatting>
  <conditionalFormatting sqref="G3">
    <cfRule type="cellIs" dxfId="44" priority="4" stopIfTrue="1" operator="lessThanOrEqual">
      <formula>6</formula>
    </cfRule>
    <cfRule type="cellIs" dxfId="43" priority="5" stopIfTrue="1" operator="between">
      <formula>6.1</formula>
      <formula>10</formula>
    </cfRule>
    <cfRule type="cellIs" dxfId="42" priority="6" stopIfTrue="1" operator="greaterThan">
      <formula>10</formula>
    </cfRule>
  </conditionalFormatting>
  <conditionalFormatting sqref="G4:S4">
    <cfRule type="cellIs" dxfId="41" priority="7" stopIfTrue="1" operator="lessThanOrEqual">
      <formula>200</formula>
    </cfRule>
    <cfRule type="cellIs" dxfId="40" priority="8" stopIfTrue="1" operator="between">
      <formula>200.1</formula>
      <formula>300</formula>
    </cfRule>
    <cfRule type="cellIs" dxfId="39" priority="9" stopIfTrue="1" operator="greaterThan">
      <formula>300</formula>
    </cfRule>
  </conditionalFormatting>
  <conditionalFormatting sqref="G5:S5">
    <cfRule type="cellIs" dxfId="38" priority="10" stopIfTrue="1" operator="lessThanOrEqual">
      <formula>5000</formula>
    </cfRule>
    <cfRule type="cellIs" dxfId="37" priority="11" stopIfTrue="1" operator="between">
      <formula>5001</formula>
      <formula>6000</formula>
    </cfRule>
    <cfRule type="cellIs" dxfId="36" priority="12" stopIfTrue="1" operator="greaterThan">
      <formula>6000</formula>
    </cfRule>
  </conditionalFormatting>
  <conditionalFormatting sqref="H7:S7">
    <cfRule type="cellIs" dxfId="35" priority="13" stopIfTrue="1" operator="lessThanOrEqual">
      <formula>5</formula>
    </cfRule>
    <cfRule type="cellIs" dxfId="34" priority="14" stopIfTrue="1" operator="between">
      <formula>5.1</formula>
      <formula>10</formula>
    </cfRule>
    <cfRule type="cellIs" dxfId="33" priority="15" stopIfTrue="1" operator="greaterThan">
      <formula>10</formula>
    </cfRule>
  </conditionalFormatting>
  <conditionalFormatting sqref="H8:S8">
    <cfRule type="cellIs" dxfId="32" priority="16" stopIfTrue="1" operator="lessThanOrEqual">
      <formula>0</formula>
    </cfRule>
    <cfRule type="cellIs" dxfId="31" priority="17" stopIfTrue="1" operator="between">
      <formula>1</formula>
      <formula>2</formula>
    </cfRule>
    <cfRule type="cellIs" dxfId="30" priority="18" stopIfTrue="1" operator="greaterThan">
      <formula>2</formula>
    </cfRule>
  </conditionalFormatting>
  <conditionalFormatting sqref="G11:S11">
    <cfRule type="cellIs" dxfId="29" priority="19" stopIfTrue="1" operator="lessThanOrEqual">
      <formula>0.015</formula>
    </cfRule>
    <cfRule type="cellIs" dxfId="28" priority="20" stopIfTrue="1" operator="between">
      <formula>0.0151</formula>
      <formula>0.02</formula>
    </cfRule>
    <cfRule type="cellIs" dxfId="27" priority="21" stopIfTrue="1" operator="greaterThan">
      <formula>0.02</formula>
    </cfRule>
  </conditionalFormatting>
  <conditionalFormatting sqref="G12:S12">
    <cfRule type="cellIs" dxfId="26" priority="22" stopIfTrue="1" operator="lessThanOrEqual">
      <formula>0.018</formula>
    </cfRule>
    <cfRule type="cellIs" dxfId="25" priority="23" stopIfTrue="1" operator="between">
      <formula>0.0181</formula>
      <formula>0.02</formula>
    </cfRule>
    <cfRule type="cellIs" dxfId="24" priority="24" stopIfTrue="1" operator="greaterThan">
      <formula>0.02</formula>
    </cfRule>
  </conditionalFormatting>
  <conditionalFormatting sqref="G13:S13">
    <cfRule type="cellIs" dxfId="23" priority="25" stopIfTrue="1" operator="lessThanOrEqual">
      <formula>0.002</formula>
    </cfRule>
    <cfRule type="cellIs" dxfId="22" priority="26" stopIfTrue="1" operator="between">
      <formula>0.0021</formula>
      <formula>0.025</formula>
    </cfRule>
    <cfRule type="cellIs" dxfId="21" priority="27" stopIfTrue="1" operator="greaterThan">
      <formula>0.0025</formula>
    </cfRule>
  </conditionalFormatting>
  <conditionalFormatting sqref="G7">
    <cfRule type="cellIs" dxfId="20" priority="28" stopIfTrue="1" operator="lessThanOrEqual">
      <formula>65</formula>
    </cfRule>
    <cfRule type="cellIs" dxfId="19" priority="29" stopIfTrue="1" operator="between">
      <formula>65.1</formula>
      <formula>70</formula>
    </cfRule>
    <cfRule type="cellIs" dxfId="18" priority="30" stopIfTrue="1" operator="greaterThan">
      <formula>70</formula>
    </cfRule>
  </conditionalFormatting>
  <conditionalFormatting sqref="G8">
    <cfRule type="cellIs" dxfId="17" priority="31" stopIfTrue="1" operator="lessThanOrEqual">
      <formula>20</formula>
    </cfRule>
    <cfRule type="cellIs" dxfId="16" priority="32" stopIfTrue="1" operator="between">
      <formula>21</formula>
      <formula>25</formula>
    </cfRule>
    <cfRule type="cellIs" dxfId="15" priority="33" stopIfTrue="1" operator="greaterThan">
      <formula>25</formula>
    </cfRule>
  </conditionalFormatting>
  <conditionalFormatting sqref="G9:S9">
    <cfRule type="cellIs" dxfId="14" priority="34" stopIfTrue="1" operator="greaterThanOrEqual">
      <formula>1</formula>
    </cfRule>
    <cfRule type="cellIs" dxfId="13" priority="35" stopIfTrue="1" operator="between">
      <formula>95</formula>
      <formula>99.99</formula>
    </cfRule>
    <cfRule type="cellIs" dxfId="12" priority="36" stopIfTrue="1" operator="lessThan">
      <formula>95</formula>
    </cfRule>
  </conditionalFormatting>
  <conditionalFormatting sqref="G10:S10">
    <cfRule type="cellIs" dxfId="11" priority="37" stopIfTrue="1" operator="greaterThanOrEqual">
      <formula>0.98</formula>
    </cfRule>
    <cfRule type="cellIs" dxfId="10" priority="38" stopIfTrue="1" operator="between">
      <formula>0.94</formula>
      <formula>0.9799</formula>
    </cfRule>
    <cfRule type="cellIs" dxfId="9" priority="39" stopIfTrue="1" operator="lessThan">
      <formula>0.94</formula>
    </cfRule>
  </conditionalFormatting>
  <conditionalFormatting sqref="G6:S6">
    <cfRule type="cellIs" dxfId="8" priority="40" stopIfTrue="1" operator="lessThanOrEqual">
      <formula>12.5</formula>
    </cfRule>
    <cfRule type="cellIs" dxfId="7" priority="41" stopIfTrue="1" operator="between">
      <formula>12.6</formula>
      <formula>15</formula>
    </cfRule>
    <cfRule type="cellIs" dxfId="6" priority="42" stopIfTrue="1" operator="greaterThan">
      <formula>15.01</formula>
    </cfRule>
  </conditionalFormatting>
  <conditionalFormatting sqref="H3:S3">
    <cfRule type="cellIs" dxfId="5" priority="43" stopIfTrue="1" operator="lessThanOrEqual">
      <formula>6</formula>
    </cfRule>
    <cfRule type="cellIs" dxfId="4" priority="44" stopIfTrue="1" operator="between">
      <formula>7</formula>
      <formula>25</formula>
    </cfRule>
    <cfRule type="cellIs" dxfId="3" priority="45" stopIfTrue="1" operator="greaterThan">
      <formula>25</formula>
    </cfRule>
  </conditionalFormatting>
  <pageMargins left="0.3" right="0.25" top="0.53" bottom="0.51" header="0.3" footer="0.3"/>
  <pageSetup scale="70" orientation="landscape" r:id="rId1"/>
  <headerFooter alignWithMargins="0">
    <oddHeader>&amp;C&amp;"Arial,Bold Italic"&amp;14Scorecard - Performance Metrics</oddHeader>
    <oddFooter>&amp;L&amp;8&amp;Z&amp;F   Printed  &amp;D  &amp;T     © 7/13/2010, Helmut Jilling (all rights reserved -may be used internally)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0:S32"/>
  <sheetViews>
    <sheetView zoomScale="75" workbookViewId="0">
      <selection activeCell="A34" sqref="A34"/>
    </sheetView>
  </sheetViews>
  <sheetFormatPr baseColWidth="10" defaultColWidth="8.83203125" defaultRowHeight="13"/>
  <cols>
    <col min="1" max="1" width="21.6640625" customWidth="1"/>
  </cols>
  <sheetData>
    <row r="30" spans="1:19" ht="14" thickBot="1"/>
    <row r="31" spans="1:19" s="15" customFormat="1" ht="25" thickBot="1">
      <c r="A31" s="8"/>
      <c r="B31" s="9" t="s">
        <v>23</v>
      </c>
      <c r="C31" s="10" t="s">
        <v>22</v>
      </c>
      <c r="D31" s="9" t="s">
        <v>49</v>
      </c>
      <c r="E31" s="10" t="s">
        <v>50</v>
      </c>
      <c r="F31" s="9" t="s">
        <v>35</v>
      </c>
      <c r="G31" s="11" t="s">
        <v>36</v>
      </c>
      <c r="H31" s="12" t="s">
        <v>37</v>
      </c>
      <c r="I31" s="12" t="s">
        <v>38</v>
      </c>
      <c r="J31" s="12" t="s">
        <v>39</v>
      </c>
      <c r="K31" s="12" t="s">
        <v>40</v>
      </c>
      <c r="L31" s="13" t="s">
        <v>41</v>
      </c>
      <c r="M31" s="13" t="s">
        <v>42</v>
      </c>
      <c r="N31" s="13" t="s">
        <v>43</v>
      </c>
      <c r="O31" s="13" t="s">
        <v>44</v>
      </c>
      <c r="P31" s="13" t="s">
        <v>45</v>
      </c>
      <c r="Q31" s="13" t="s">
        <v>46</v>
      </c>
      <c r="R31" s="13" t="s">
        <v>47</v>
      </c>
      <c r="S31" s="14" t="s">
        <v>48</v>
      </c>
    </row>
    <row r="32" spans="1:19" ht="27.75" customHeight="1">
      <c r="A32" s="1" t="s">
        <v>1</v>
      </c>
      <c r="B32" s="2">
        <v>7</v>
      </c>
      <c r="C32" s="3">
        <v>5</v>
      </c>
      <c r="D32" s="2">
        <v>7</v>
      </c>
      <c r="E32" s="3">
        <v>5</v>
      </c>
      <c r="F32" s="2">
        <v>6</v>
      </c>
      <c r="G32" s="4">
        <v>3</v>
      </c>
      <c r="H32" s="5">
        <v>3</v>
      </c>
      <c r="I32" s="6">
        <v>7</v>
      </c>
      <c r="J32" s="6">
        <v>34</v>
      </c>
      <c r="K32" s="6">
        <v>4</v>
      </c>
      <c r="L32" s="6">
        <v>4</v>
      </c>
      <c r="M32" s="6">
        <v>3</v>
      </c>
      <c r="N32" s="6">
        <v>4</v>
      </c>
      <c r="O32" s="6">
        <v>1</v>
      </c>
      <c r="P32" s="6">
        <v>0</v>
      </c>
      <c r="Q32" s="6">
        <v>1</v>
      </c>
      <c r="R32" s="6">
        <v>2</v>
      </c>
      <c r="S32" s="7">
        <v>2</v>
      </c>
    </row>
  </sheetData>
  <phoneticPr fontId="19" type="noConversion"/>
  <conditionalFormatting sqref="G32:S32">
    <cfRule type="cellIs" dxfId="2" priority="1" stopIfTrue="1" operator="lessThanOrEqual">
      <formula>6</formula>
    </cfRule>
    <cfRule type="cellIs" dxfId="1" priority="2" stopIfTrue="1" operator="between">
      <formula>6.1</formula>
      <formula>10</formula>
    </cfRule>
    <cfRule type="cellIs" dxfId="0" priority="3" stopIfTrue="1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20" sqref="D20"/>
    </sheetView>
  </sheetViews>
  <sheetFormatPr baseColWidth="10" defaultColWidth="8.83203125" defaultRowHeight="13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Main BSC</vt:lpstr>
      <vt:lpstr>PPM</vt:lpstr>
      <vt:lpstr>Sheet1</vt:lpstr>
      <vt:lpstr>Sheet2</vt:lpstr>
      <vt:lpstr>'Main BSC'!Print_Area</vt:lpstr>
      <vt:lpstr>'Main BSC'!Print_Titles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Jilling</dc:creator>
  <cp:keywords/>
  <dc:description/>
  <cp:lastModifiedBy>Marc Leclerc</cp:lastModifiedBy>
  <cp:lastPrinted>2008-09-21T19:28:11Z</cp:lastPrinted>
  <dcterms:created xsi:type="dcterms:W3CDTF">2005-03-20T18:02:50Z</dcterms:created>
  <dcterms:modified xsi:type="dcterms:W3CDTF">2018-05-01T18:41:42Z</dcterms:modified>
  <cp:category/>
</cp:coreProperties>
</file>